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xr:revisionPtr revIDLastSave="0" documentId="8_{CA1E7C77-41CE-4B54-85D2-737D3969B7D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özpont_BESZ_CO" sheetId="7" r:id="rId1"/>
    <sheet name="Központ_HKSZ,VKSZ" sheetId="6" r:id="rId2"/>
    <sheet name="Központ_Treasury" sheetId="12" r:id="rId3"/>
    <sheet name="Központ_Ügyvezetés" sheetId="11" r:id="rId4"/>
    <sheet name="Központ_Vezetők_Beosztott" sheetId="4" r:id="rId5"/>
    <sheet name="Hálózat_Üzleti terüle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2" l="1"/>
  <c r="C87" i="2"/>
  <c r="D87" i="2"/>
  <c r="E85" i="2"/>
  <c r="E85" i="12"/>
  <c r="D87" i="12"/>
  <c r="C87" i="12"/>
  <c r="C93" i="12"/>
  <c r="D93" i="2"/>
  <c r="E92" i="2"/>
  <c r="E91" i="2"/>
  <c r="E90" i="2"/>
  <c r="D93" i="12"/>
  <c r="E92" i="12"/>
  <c r="E91" i="12"/>
  <c r="E90" i="12"/>
  <c r="E87" i="12" l="1"/>
  <c r="E93" i="12"/>
  <c r="E93" i="2"/>
  <c r="C79" i="12"/>
  <c r="E79" i="12" s="1"/>
  <c r="C78" i="12"/>
  <c r="E78" i="12" s="1"/>
  <c r="C77" i="12"/>
  <c r="C76" i="12"/>
  <c r="E76" i="12" s="1"/>
  <c r="C75" i="12"/>
  <c r="E75" i="12" s="1"/>
  <c r="D74" i="12"/>
  <c r="E73" i="12"/>
  <c r="E72" i="12"/>
  <c r="E71" i="12"/>
  <c r="E70" i="12"/>
  <c r="E69" i="12"/>
  <c r="D68" i="12"/>
  <c r="C68" i="12"/>
  <c r="D52" i="12"/>
  <c r="C52" i="12"/>
  <c r="D36" i="12"/>
  <c r="C36" i="12"/>
  <c r="D21" i="12"/>
  <c r="C21" i="12"/>
  <c r="D3" i="12"/>
  <c r="C3" i="12"/>
  <c r="E52" i="12" l="1"/>
  <c r="C74" i="12"/>
  <c r="C80" i="12" s="1"/>
  <c r="C95" i="12" s="1"/>
  <c r="E3" i="12"/>
  <c r="E68" i="12"/>
  <c r="E21" i="12"/>
  <c r="E36" i="12"/>
  <c r="D80" i="12"/>
  <c r="D95" i="12" s="1"/>
  <c r="E95" i="12" s="1"/>
  <c r="E77" i="12"/>
  <c r="E84" i="12"/>
  <c r="C16" i="11"/>
  <c r="D12" i="11"/>
  <c r="E12" i="11" s="1"/>
  <c r="D11" i="1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D4" i="11"/>
  <c r="E4" i="11" s="1"/>
  <c r="D3" i="11"/>
  <c r="E3" i="11" s="1"/>
  <c r="D97" i="4"/>
  <c r="D97" i="6"/>
  <c r="D97" i="7"/>
  <c r="D90" i="7"/>
  <c r="E90" i="7" s="1"/>
  <c r="E74" i="12" l="1"/>
  <c r="E80" i="12"/>
  <c r="E11" i="11"/>
  <c r="D13" i="11"/>
  <c r="D16" i="11" s="1"/>
  <c r="E16" i="11" s="1"/>
  <c r="C97" i="7"/>
  <c r="E97" i="7" s="1"/>
  <c r="E96" i="7"/>
  <c r="E95" i="7"/>
  <c r="E94" i="7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C78" i="7"/>
  <c r="E78" i="7" s="1"/>
  <c r="C77" i="7"/>
  <c r="E77" i="7" s="1"/>
  <c r="C76" i="7"/>
  <c r="E76" i="7" s="1"/>
  <c r="C75" i="7"/>
  <c r="E75" i="7" s="1"/>
  <c r="C74" i="7"/>
  <c r="E74" i="7" s="1"/>
  <c r="D73" i="7"/>
  <c r="E72" i="7"/>
  <c r="E71" i="7"/>
  <c r="E70" i="7"/>
  <c r="E69" i="7"/>
  <c r="E68" i="7"/>
  <c r="D67" i="7"/>
  <c r="C67" i="7"/>
  <c r="D52" i="7"/>
  <c r="C52" i="7"/>
  <c r="D36" i="7"/>
  <c r="E36" i="7" s="1"/>
  <c r="C36" i="7"/>
  <c r="D21" i="7"/>
  <c r="C21" i="7"/>
  <c r="D3" i="7"/>
  <c r="C3" i="7"/>
  <c r="D89" i="6"/>
  <c r="D88" i="6"/>
  <c r="D87" i="6"/>
  <c r="D86" i="6"/>
  <c r="D85" i="6"/>
  <c r="D84" i="6"/>
  <c r="D83" i="6"/>
  <c r="D82" i="6"/>
  <c r="E52" i="7" l="1"/>
  <c r="E13" i="11"/>
  <c r="D91" i="7"/>
  <c r="D79" i="7"/>
  <c r="E81" i="7"/>
  <c r="E91" i="7" s="1"/>
  <c r="E3" i="7"/>
  <c r="E67" i="7"/>
  <c r="E21" i="7"/>
  <c r="C73" i="7"/>
  <c r="E73" i="7" s="1"/>
  <c r="C97" i="6"/>
  <c r="E97" i="6" s="1"/>
  <c r="E96" i="6"/>
  <c r="E95" i="6"/>
  <c r="E94" i="6"/>
  <c r="D90" i="6"/>
  <c r="E90" i="6" s="1"/>
  <c r="E89" i="6"/>
  <c r="E88" i="6"/>
  <c r="E87" i="6"/>
  <c r="E86" i="6"/>
  <c r="E85" i="6"/>
  <c r="E84" i="6"/>
  <c r="E83" i="6"/>
  <c r="D81" i="6"/>
  <c r="E81" i="6" s="1"/>
  <c r="C78" i="6"/>
  <c r="E78" i="6" s="1"/>
  <c r="E77" i="6"/>
  <c r="C77" i="6"/>
  <c r="C76" i="6"/>
  <c r="E76" i="6" s="1"/>
  <c r="C75" i="6"/>
  <c r="E75" i="6" s="1"/>
  <c r="C74" i="6"/>
  <c r="D73" i="6"/>
  <c r="E72" i="6"/>
  <c r="E71" i="6"/>
  <c r="E70" i="6"/>
  <c r="E69" i="6"/>
  <c r="E68" i="6"/>
  <c r="D67" i="6"/>
  <c r="E67" i="6" s="1"/>
  <c r="C67" i="6"/>
  <c r="D52" i="6"/>
  <c r="C52" i="6"/>
  <c r="E52" i="6" s="1"/>
  <c r="D36" i="6"/>
  <c r="C36" i="6"/>
  <c r="D21" i="6"/>
  <c r="C21" i="6"/>
  <c r="D3" i="6"/>
  <c r="C3" i="6"/>
  <c r="E3" i="6" l="1"/>
  <c r="E21" i="6"/>
  <c r="C73" i="6"/>
  <c r="E36" i="6"/>
  <c r="D99" i="7"/>
  <c r="E73" i="6"/>
  <c r="D79" i="6"/>
  <c r="D91" i="6"/>
  <c r="C79" i="7"/>
  <c r="C79" i="6"/>
  <c r="C99" i="6" s="1"/>
  <c r="E82" i="6"/>
  <c r="E74" i="6"/>
  <c r="D99" i="6" l="1"/>
  <c r="E99" i="6" s="1"/>
  <c r="E91" i="6"/>
  <c r="C99" i="7"/>
  <c r="E99" i="7" s="1"/>
  <c r="E79" i="7"/>
  <c r="E79" i="6"/>
  <c r="D85" i="4" l="1"/>
  <c r="E85" i="4" s="1"/>
  <c r="D89" i="4"/>
  <c r="E89" i="4" s="1"/>
  <c r="D88" i="4"/>
  <c r="E88" i="4" s="1"/>
  <c r="D87" i="4"/>
  <c r="E87" i="4" s="1"/>
  <c r="D86" i="4"/>
  <c r="E86" i="4" s="1"/>
  <c r="D84" i="4"/>
  <c r="E84" i="4" s="1"/>
  <c r="D83" i="4"/>
  <c r="E83" i="4" s="1"/>
  <c r="D82" i="4"/>
  <c r="E82" i="4" s="1"/>
  <c r="D81" i="4"/>
  <c r="E81" i="4" s="1"/>
  <c r="D90" i="4"/>
  <c r="E90" i="4" s="1"/>
  <c r="C97" i="4"/>
  <c r="E97" i="4" s="1"/>
  <c r="E96" i="4"/>
  <c r="E95" i="4"/>
  <c r="E94" i="4"/>
  <c r="C78" i="4"/>
  <c r="E78" i="4" s="1"/>
  <c r="C77" i="4"/>
  <c r="C76" i="4"/>
  <c r="E76" i="4" s="1"/>
  <c r="C75" i="4"/>
  <c r="E75" i="4" s="1"/>
  <c r="C74" i="4"/>
  <c r="E72" i="4"/>
  <c r="E71" i="4"/>
  <c r="E69" i="4"/>
  <c r="E68" i="4"/>
  <c r="C67" i="4"/>
  <c r="D52" i="4"/>
  <c r="C52" i="4"/>
  <c r="D36" i="4"/>
  <c r="C36" i="4"/>
  <c r="D21" i="4"/>
  <c r="C21" i="4"/>
  <c r="D3" i="4"/>
  <c r="C3" i="4"/>
  <c r="C79" i="2"/>
  <c r="C78" i="2"/>
  <c r="C77" i="2"/>
  <c r="C76" i="2"/>
  <c r="C75" i="2"/>
  <c r="E73" i="2"/>
  <c r="E72" i="2"/>
  <c r="E71" i="2"/>
  <c r="E70" i="2"/>
  <c r="E69" i="2"/>
  <c r="C68" i="2"/>
  <c r="D52" i="2"/>
  <c r="C52" i="2"/>
  <c r="D36" i="2"/>
  <c r="C36" i="2"/>
  <c r="D21" i="2"/>
  <c r="C21" i="2"/>
  <c r="D3" i="2"/>
  <c r="C3" i="2"/>
  <c r="E3" i="2" l="1"/>
  <c r="E36" i="2"/>
  <c r="E36" i="4"/>
  <c r="E52" i="4"/>
  <c r="E3" i="4"/>
  <c r="D91" i="4"/>
  <c r="D67" i="4"/>
  <c r="E67" i="4" s="1"/>
  <c r="E77" i="4"/>
  <c r="E21" i="4"/>
  <c r="C73" i="4"/>
  <c r="C79" i="4" s="1"/>
  <c r="C99" i="4" s="1"/>
  <c r="D73" i="4"/>
  <c r="E74" i="4"/>
  <c r="E70" i="4"/>
  <c r="E84" i="2"/>
  <c r="E77" i="2"/>
  <c r="E52" i="2"/>
  <c r="E78" i="2"/>
  <c r="E75" i="2"/>
  <c r="E21" i="2"/>
  <c r="C74" i="2"/>
  <c r="C80" i="2" s="1"/>
  <c r="C95" i="2" s="1"/>
  <c r="E79" i="2"/>
  <c r="E76" i="2"/>
  <c r="E87" i="2"/>
  <c r="D74" i="2"/>
  <c r="D68" i="2"/>
  <c r="E68" i="2" s="1"/>
  <c r="E73" i="4" l="1"/>
  <c r="E91" i="4"/>
  <c r="D79" i="4"/>
  <c r="E79" i="4" s="1"/>
  <c r="D80" i="2"/>
  <c r="D95" i="2" s="1"/>
  <c r="E95" i="2" s="1"/>
  <c r="E74" i="2"/>
  <c r="D99" i="4" l="1"/>
  <c r="E99" i="4" s="1"/>
  <c r="E80" i="2"/>
</calcChain>
</file>

<file path=xl/sharedStrings.xml><?xml version="1.0" encoding="utf-8"?>
<sst xmlns="http://schemas.openxmlformats.org/spreadsheetml/2006/main" count="950" uniqueCount="151">
  <si>
    <t>Eredmény</t>
  </si>
  <si>
    <t>Szervezeti egység célok összesen</t>
  </si>
  <si>
    <t>3.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</si>
  <si>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BESZ és CO által előírt intézkedések határidőre történő teljesítésének).</t>
  </si>
  <si>
    <t>2.</t>
  </si>
  <si>
    <t xml:space="preserve">A részleget felügyelő ügyvezető véleménye az adott szervezeti egység éves tevékenységéről. </t>
  </si>
  <si>
    <t>1.</t>
  </si>
  <si>
    <t>teljesítés %</t>
  </si>
  <si>
    <t>kapott pont</t>
  </si>
  <si>
    <t>maximum pont</t>
  </si>
  <si>
    <t>Szervezeti egység célok</t>
  </si>
  <si>
    <t>Objektív összesen</t>
  </si>
  <si>
    <t>10.</t>
  </si>
  <si>
    <t>9.</t>
  </si>
  <si>
    <t>8.</t>
  </si>
  <si>
    <t>7.</t>
  </si>
  <si>
    <t>6.</t>
  </si>
  <si>
    <t>5.</t>
  </si>
  <si>
    <t>4.</t>
  </si>
  <si>
    <t>Objektív szempontok egyéni / banki</t>
  </si>
  <si>
    <t>Szubjektív összesen</t>
  </si>
  <si>
    <t>Készségértékelés</t>
  </si>
  <si>
    <t>Teljesítményértékelés</t>
  </si>
  <si>
    <t>Kapcsolattartás, együttműködés a DL belső ellenőrzési szakterületével</t>
  </si>
  <si>
    <t>B</t>
  </si>
  <si>
    <t>Vizsgálatvezetői feladatok ellátása</t>
  </si>
  <si>
    <t>A vizsgálatok határidőben (megbízólevél szerint) történő befejezése</t>
  </si>
  <si>
    <t>A megállapítások egyeztetésére előírt határidők betartása</t>
  </si>
  <si>
    <t>A hosszútávű ellenőrzési terv éves felülvizsgálata</t>
  </si>
  <si>
    <t>A belső ellenőrzési szabályzat és belső ellenőrzési kézikönyv éves felülvizsgálata</t>
  </si>
  <si>
    <t>Beszámolási kötelezettség telejesítése</t>
  </si>
  <si>
    <t>A vizsgálatok dukumentáltsága</t>
  </si>
  <si>
    <t>Véleményezési, tanácsadási tevékenység</t>
  </si>
  <si>
    <t>A javasolt intézkedések nyomonkövetése</t>
  </si>
  <si>
    <t>A vizsgálati jelentések teljeskörűsége</t>
  </si>
  <si>
    <t>Vizsgálatok szervezése, lebonyolítása</t>
  </si>
  <si>
    <t>Az ellenőrzési módszertan minősége</t>
  </si>
  <si>
    <t>Éves ellenőrzési terv kockázatérzékenysége</t>
  </si>
  <si>
    <t>4. Munkaköri feladatok (egyéni objektív)</t>
  </si>
  <si>
    <t xml:space="preserve">Képes-e önállóan kijavítani a hibáit? </t>
  </si>
  <si>
    <t>W</t>
  </si>
  <si>
    <t>Elismeri-e a hibáit?</t>
  </si>
  <si>
    <t>C</t>
  </si>
  <si>
    <t>Probléma esetén önállóan tud-e megoldási javaslatot adni?</t>
  </si>
  <si>
    <t>U</t>
  </si>
  <si>
    <t>Úgy adja-e át napi munkáját, hogy azt más gond nélkül tudja folytatni?</t>
  </si>
  <si>
    <t>D</t>
  </si>
  <si>
    <t>Jó minőségben végzi-e el a feladatait?</t>
  </si>
  <si>
    <t>A</t>
  </si>
  <si>
    <t>Határidőre végzi-e el a kiadott feladatokat?</t>
  </si>
  <si>
    <t>Pontosan végzi-e el a kiadott feladatokat?</t>
  </si>
  <si>
    <t>Sajátjának érzi-e a szervezeti (közös) célokat?</t>
  </si>
  <si>
    <t>Képes-e tudását átadni munkatársainak?</t>
  </si>
  <si>
    <t>Képes-e mások munkáját megszervezni?</t>
  </si>
  <si>
    <t>Z</t>
  </si>
  <si>
    <t>Képes-e saját munkáját megszervezni?</t>
  </si>
  <si>
    <t>Képes-e többet nyújtani, mint a megfogalmazott elvárások?</t>
  </si>
  <si>
    <t>E</t>
  </si>
  <si>
    <t>Önállóan el tudja-e látni a feladatait?</t>
  </si>
  <si>
    <t>Y</t>
  </si>
  <si>
    <t>Elvégzi-e precízen a szükséges adminisztrációs feladatait?</t>
  </si>
  <si>
    <t>Betartja-e a munkakörére vonatkozó belső szabályokat?</t>
  </si>
  <si>
    <t xml:space="preserve">3.    Munkavégzés </t>
  </si>
  <si>
    <t>Probléma esetén tud-e önállóan dönteni?</t>
  </si>
  <si>
    <t>Képes-e segíteni a munkatársait, ha azok rászorulnak</t>
  </si>
  <si>
    <t>Toleráns-e a problémás munkatársaival?</t>
  </si>
  <si>
    <t>Probléma esetén megfogalmazza-e kritikáját?</t>
  </si>
  <si>
    <t>Probléma esetén jelzi-e azt azonnal?</t>
  </si>
  <si>
    <t>Konfliktushelyzetben megtalálja-e a megfelelő megoldást?</t>
  </si>
  <si>
    <t>Kapcsolata a társterületekkel?</t>
  </si>
  <si>
    <t>Kapcsolata a vezetőjével?</t>
  </si>
  <si>
    <t>Kapcsolatai a munkatársaival?</t>
  </si>
  <si>
    <t>Türelmes-e konfliktushelyzetekben?</t>
  </si>
  <si>
    <t>Tisztelettel, korrekt hangnemben beszél-e munkatársaival</t>
  </si>
  <si>
    <t>Amit mond, abban meg lehet-e bízni ellenőrizetlenül?</t>
  </si>
  <si>
    <t>Ígéreteit betartja-e?</t>
  </si>
  <si>
    <t>Magatartása példa lehet-e mások számára?</t>
  </si>
  <si>
    <t>2.     Viselkedés</t>
  </si>
  <si>
    <t>Pontosan jelenik-e meg a munkahelyén?</t>
  </si>
  <si>
    <t>Képes-e szervezete érdekeit képviselni?</t>
  </si>
  <si>
    <t>Képes-e saját érdekeit képviselni?</t>
  </si>
  <si>
    <t>X</t>
  </si>
  <si>
    <t>Képes-e csapatban dolgozni?</t>
  </si>
  <si>
    <t>Nyitott-e az új informatikai megoldásokra?</t>
  </si>
  <si>
    <t>Komplex feladat esetén átlátja-e azt és a megoldási lehetőséget?</t>
  </si>
  <si>
    <t>Képes-e fejlődni az új dolgokkal, új eljárásokkal?</t>
  </si>
  <si>
    <t>F</t>
  </si>
  <si>
    <t>Tud-e jól összpontosítani a munkájára (szétszórtság!)?</t>
  </si>
  <si>
    <t>Ha többletfeladatot kap, képes-e azt is megoldani?</t>
  </si>
  <si>
    <t>Ha egy feladatot megkap, a vezetője megbízhat-e abban, hogy azt teljesíti?</t>
  </si>
  <si>
    <t>E.Képes-e általában a feladatait önállóan megoldani?</t>
  </si>
  <si>
    <t>Pontosan ismeri-e a munkakörében az elvárásokat?</t>
  </si>
  <si>
    <t>Pontosan ismeri-e a munkaköre feladatait?</t>
  </si>
  <si>
    <t>Fejleszti-e önmaga a szaktudását?</t>
  </si>
  <si>
    <t>Hajlandó-e továbbfejleszteni önmagát?</t>
  </si>
  <si>
    <t>Általános munkamorálja megfelel-e a szervezeti elvárásoknak?</t>
  </si>
  <si>
    <t>Előképzettség, végzettség megfelel a munkaköri követelményeknek?</t>
  </si>
  <si>
    <t>1.     Tulajdonságok</t>
  </si>
  <si>
    <t>Egyéni szubjektív szempontok</t>
  </si>
  <si>
    <t>Teljesült 1,       Nem teljesült 0; Részben teljesült:0,5</t>
  </si>
  <si>
    <r>
      <rPr>
        <b/>
        <sz val="10"/>
        <color theme="1"/>
        <rFont val="Arial"/>
        <family val="2"/>
        <charset val="238"/>
      </rPr>
      <t>A munkavégzés minősége</t>
    </r>
    <r>
      <rPr>
        <sz val="10"/>
        <color theme="1"/>
        <rFont val="Arial"/>
        <family val="2"/>
        <charset val="238"/>
      </rPr>
      <t xml:space="preserve"> (</t>
    </r>
    <r>
      <rPr>
        <i/>
        <sz val="10"/>
        <color theme="1"/>
        <rFont val="Arial"/>
        <family val="2"/>
        <charset val="238"/>
      </rPr>
      <t>pl. 1. Pontosan, jó minőségben végzi-e el a kiadott feladatokat? 2. Határidőre végzi-e el a kiadott feladatokat? 3. Pontosan jelenik-e meg a munkahelyén? 4. Betartja-e a munkakörére vonatkozó belső szabályokat? 5. Elvégzi-e precízen a szükséges adminisztrációs feladatait?</t>
    </r>
    <r>
      <rPr>
        <sz val="10"/>
        <color theme="1"/>
        <rFont val="Arial"/>
        <family val="2"/>
        <charset val="238"/>
      </rPr>
      <t>)</t>
    </r>
  </si>
  <si>
    <r>
      <rPr>
        <b/>
        <sz val="10"/>
        <color theme="1"/>
        <rFont val="Arial"/>
        <family val="2"/>
        <charset val="238"/>
      </rPr>
      <t xml:space="preserve">Személyes tulajdonságok </t>
    </r>
    <r>
      <rPr>
        <i/>
        <sz val="10"/>
        <color theme="1"/>
        <rFont val="Arial"/>
        <family val="2"/>
        <charset val="238"/>
      </rPr>
      <t>(pl. 1. Elismeri-e hibáit? 2. Magatartása példa lehet-e mások számára? 3. Igéreteit betartja-e? 4. Tisztelettel, korrekt hangnemben beszél-e munkatársaival?)</t>
    </r>
  </si>
  <si>
    <r>
      <rPr>
        <b/>
        <sz val="10"/>
        <color theme="1"/>
        <rFont val="Arial"/>
        <family val="2"/>
        <charset val="238"/>
      </rPr>
      <t>Együttműködés</t>
    </r>
    <r>
      <rPr>
        <i/>
        <sz val="10"/>
        <color theme="1"/>
        <rFont val="Arial"/>
        <family val="2"/>
        <charset val="238"/>
      </rPr>
      <t xml:space="preserve"> (pl. 1. Milyen a kapcsolata munkatársaival, vezetőjével, a társterületekkel? 2. Képes-e csapatban dolgozni? 3. Képes-e szervezete érdekeit képviselni? 4. Képes-e tudását átadni munkatársainak? 5. Toleráns-e problémás munkatársaival? Képes-e segíteni munkatársait, ha azok rászorulnak?)</t>
    </r>
  </si>
  <si>
    <r>
      <rPr>
        <b/>
        <sz val="10"/>
        <color theme="1"/>
        <rFont val="Arial"/>
        <family val="2"/>
        <charset val="238"/>
      </rPr>
      <t xml:space="preserve">Megbízhatóság </t>
    </r>
    <r>
      <rPr>
        <i/>
        <sz val="10"/>
        <color theme="1"/>
        <rFont val="Arial"/>
        <family val="2"/>
        <charset val="238"/>
      </rPr>
      <t>(pl. 1. Amit mond, abban meg lehet-e bízni ellenőrizetlenül? 2. Képes-e többet nyújtani, mint a megfogalmazott elvárások? 3. Tud-e jól összpontosítani a munkájára (szétszórtság)? 4. Képes-e általában feladatait önállóan megoldani? 5. Ha egy feladatot megkap, a vezetője megbízhat-e abban, hogy azt teljesíti?)</t>
    </r>
  </si>
  <si>
    <r>
      <rPr>
        <b/>
        <sz val="10"/>
        <color theme="1"/>
        <rFont val="Arial"/>
        <family val="2"/>
        <charset val="238"/>
      </rPr>
      <t xml:space="preserve">Kezdeményezőkészség </t>
    </r>
    <r>
      <rPr>
        <i/>
        <sz val="10"/>
        <color theme="1"/>
        <rFont val="Arial"/>
        <family val="2"/>
        <charset val="238"/>
      </rPr>
      <t>(pl. 1. Képes-e fejlődni az új dolgokkal, új eljárásokkal? 2. Ha többletfeladatot kap, képes-e azt megoldani?)</t>
    </r>
  </si>
  <si>
    <r>
      <rPr>
        <b/>
        <sz val="10"/>
        <color theme="1"/>
        <rFont val="Arial"/>
        <family val="2"/>
        <charset val="238"/>
      </rPr>
      <t xml:space="preserve">Céltudatosság </t>
    </r>
    <r>
      <rPr>
        <i/>
        <sz val="10"/>
        <color theme="1"/>
        <rFont val="Arial"/>
        <family val="2"/>
        <charset val="238"/>
      </rPr>
      <t>(pl. 1. Képes-e saját érdekeit képviselni? 2. Hajlandó-e továbbfejleszteni önmagát? 3. Általános munkamorálja megfelel-e a szervezeti elvárásoknak? 4. Előképzettség, végzettség megfelel a munkaköri követelményeknek?)</t>
    </r>
  </si>
  <si>
    <r>
      <rPr>
        <b/>
        <sz val="10"/>
        <color theme="1"/>
        <rFont val="Arial"/>
        <family val="2"/>
        <charset val="238"/>
      </rPr>
      <t xml:space="preserve">Megértés </t>
    </r>
    <r>
      <rPr>
        <i/>
        <sz val="10"/>
        <color theme="1"/>
        <rFont val="Arial"/>
        <family val="2"/>
        <charset val="238"/>
      </rPr>
      <t>(pl. 1. Türelmes-e konfliktushelyzetekben? 2. Probléma esetén jelzi-e azt azonnal? 3. Önállóan el tudja-e látni a feladatait?)</t>
    </r>
  </si>
  <si>
    <r>
      <rPr>
        <b/>
        <sz val="10"/>
        <color theme="1"/>
        <rFont val="Arial"/>
        <family val="2"/>
        <charset val="238"/>
      </rPr>
      <t>Szervezés</t>
    </r>
    <r>
      <rPr>
        <i/>
        <sz val="10"/>
        <color theme="1"/>
        <rFont val="Arial"/>
        <family val="2"/>
        <charset val="238"/>
      </rPr>
      <t xml:space="preserve"> (pl. 1. Konfliktushelyzetben megtalálja-e a megfelelő megoldást? 2. Képes-e saját munkáját megszervezni? 3. Képes-e mások munkáját megszervezni?)</t>
    </r>
  </si>
  <si>
    <r>
      <rPr>
        <b/>
        <sz val="10"/>
        <color theme="1"/>
        <rFont val="Arial"/>
        <family val="2"/>
        <charset val="238"/>
      </rPr>
      <t xml:space="preserve">Döntés </t>
    </r>
    <r>
      <rPr>
        <i/>
        <sz val="10"/>
        <color theme="1"/>
        <rFont val="Arial"/>
        <family val="2"/>
        <charset val="238"/>
      </rPr>
      <t>(pl. 1. Probléma esetén önállóan tud-e megoldási javaslatot adni? 2. Komplex feladat esetén átlátja-e azt és a megoldási lehetőséget? 3. Probléma esetén tud-e önállóan dönteni?)</t>
    </r>
  </si>
  <si>
    <r>
      <rPr>
        <b/>
        <sz val="10"/>
        <color theme="1"/>
        <rFont val="Arial"/>
        <family val="2"/>
        <charset val="238"/>
      </rPr>
      <t xml:space="preserve">Kreativitás </t>
    </r>
    <r>
      <rPr>
        <i/>
        <sz val="10"/>
        <color theme="1"/>
        <rFont val="Arial"/>
        <family val="2"/>
        <charset val="238"/>
      </rPr>
      <t>(pl. 1. Képes-e önállóan kijavítani a hibáit? 2. Probléma esetén megfogalmazza-e kritikáját? 3. Nyitott-e az új informatikai megoldásokra?)</t>
    </r>
  </si>
  <si>
    <t>Központ_BESZ_CO sablon</t>
  </si>
  <si>
    <t>Központi Ügyvezetés sablon</t>
  </si>
  <si>
    <t>Üzleti terület/Hálózat sablon</t>
  </si>
  <si>
    <t>Központ Treasury</t>
  </si>
  <si>
    <t>Központi vezetői/beosztotti sablon</t>
  </si>
  <si>
    <t>Objektív szempontok (banki)</t>
  </si>
  <si>
    <t>3. számú melléklet</t>
  </si>
  <si>
    <t>MNB szerinti NPL hitelállomány arány max 4% (Max:100 pont)</t>
  </si>
  <si>
    <t>Deviza egyensúlyi mutató (DEM) &gt;=-15% és &lt;=10% (Max:50 pont)</t>
  </si>
  <si>
    <t>Deviza megfelelési mutató (DMM) min 180% (Max:50 pont)</t>
  </si>
  <si>
    <t>Adott évben kapott bírságok összege &lt;=5 mFt: 100 pont
&gt;5 mFt és &lt;=25 mFt: 50 pont
&gt;25 mFt: 0 pont</t>
  </si>
  <si>
    <t>MNB szerinti NPL hitelállomány arány max 4% (Max:130 pont)</t>
  </si>
  <si>
    <t>Deviza egyensúlyi mutató (DEM) &gt;=-15% és &lt;=10% (Max:44 pont)</t>
  </si>
  <si>
    <t>Deviza megfelelési mutató (DMM) min 180% (Max:44 pont)</t>
  </si>
  <si>
    <t>MNB szerinti NPL hitelállomány arány max 4%(Max:130 pont)</t>
  </si>
  <si>
    <t>Deviza egyensúlyi mutató (DEM) &gt;=-15% és &lt;=10%(Max:44 pont)</t>
  </si>
  <si>
    <t>Deviza megfelelési mutató (DMM) min 180%(Max:44 pont)</t>
  </si>
  <si>
    <t>Kapott pont</t>
  </si>
  <si>
    <t>Teljesítés %</t>
  </si>
  <si>
    <t>Adott szervezeti egységet érintő 1 millió Forintot meghaladó  ténylegesen anyagi kárral járó működési kockázati esemény (Kivéve 2. pont Objektív szemponok 10. pontja alatti bírság)</t>
  </si>
  <si>
    <t>A fiók BESZ, CO, ÜBO vizsgálatai alapján történő értékelése (BESZ 60%, CO 30%, ÜBO 10% súlyozással)</t>
  </si>
  <si>
    <t xml:space="preserve">Egyéni/banki objektív szempontok </t>
  </si>
  <si>
    <t>* Működési kockázati felelősök és helyettesek esetén a nemleges jelentés elmulasztása, az igenleges jelentés nem vagy nem határidőben történő jelentése a mulasztás arányában max 20 pont értékben levonandó.</t>
  </si>
  <si>
    <t>Pontosan ismeri-e/teljesíti-e munkaköre feladatait, munkakörében az elvárásokat? (Max:100 pont)*</t>
  </si>
  <si>
    <t>Pontosan ismeri-e/teljesíti-e munkaköre feladatait, munkakörében az elvárásokat?*</t>
  </si>
  <si>
    <t>Belső Ellenőrzési Szakterület / Compliance Osztály éves munkatervének maradéktalan és határidőben  (tárgyévet követően 03.31.napjáig) történő teljesítése (BESZ/CO mutató) (Max:100 pont)</t>
  </si>
  <si>
    <t>Adott szervezeti egységet érintő 1 millió Forintot meghaladó  ténylegesen anyagi kárral járó működési kockázati esemény (Kivéve 2. pont Objektív szemponok 9. pontja alatti bírság)</t>
  </si>
  <si>
    <t>Belső Ellenőrzési Szakterület / Compliance Osztály éves munkatervének maradéktalan és határidőben (tárgyévet követően 03.31.napjáig) történő teljesítése (BESZ/CO mutató) (Max:88 pont)</t>
  </si>
  <si>
    <t>OCR szerinti tőkepuffer mértéke min.800mFt(Max:176 pont)</t>
  </si>
  <si>
    <t>Alapvető tőkemegfelelési mutató min.18,2%(Max:230 pont)</t>
  </si>
  <si>
    <t>RAROC min 9% (Max:44 pont)</t>
  </si>
  <si>
    <t>Összes költség/bevétel arány éves relatív változása max 75% (Max:44 pont)</t>
  </si>
  <si>
    <t>OCR szerinti tőkepuffer mértéke min.800mFt (Max:176 pont)</t>
  </si>
  <si>
    <t>Alapvető tőkemegfelelési mutató min.18,2% (Max:230 pont)</t>
  </si>
  <si>
    <t>LCR_Da min 100% (Max:88 pont)</t>
  </si>
  <si>
    <t>OCR szerinti tőkepuffer mértéke min.800mFt (Max:200 pont)</t>
  </si>
  <si>
    <t>Alapvető tőkemegfelelési mutató min.18,2% (Max:200 pont)</t>
  </si>
  <si>
    <t>RAROC min 9% (Max:50 pont)</t>
  </si>
  <si>
    <t>LCR_Da min 100% (Max:100 pont)</t>
  </si>
  <si>
    <t>Összes költség/bevétel arány éves relatív változása max 75% (Max:50 pont)</t>
  </si>
  <si>
    <t>Központi HKSZ,VKSZ sablon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</si>
</sst>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4" borderId="11" xfId="0" applyFont="1" applyFill="1" applyBorder="1"/>
    <xf numFmtId="0" fontId="10" fillId="4" borderId="11" xfId="0" applyFont="1" applyFill="1" applyBorder="1"/>
    <xf numFmtId="0" fontId="10" fillId="4" borderId="10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3" borderId="8" xfId="0" applyFont="1" applyFill="1" applyBorder="1"/>
    <xf numFmtId="0" fontId="9" fillId="2" borderId="0" xfId="0" applyFont="1" applyFill="1"/>
    <xf numFmtId="0" fontId="9" fillId="3" borderId="4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9" fillId="2" borderId="7" xfId="0" applyFont="1" applyFill="1" applyBorder="1"/>
    <xf numFmtId="0" fontId="9" fillId="3" borderId="2" xfId="0" applyFont="1" applyFill="1" applyBorder="1"/>
    <xf numFmtId="0" fontId="11" fillId="2" borderId="9" xfId="0" applyFont="1" applyFill="1" applyBorder="1"/>
    <xf numFmtId="0" fontId="11" fillId="2" borderId="0" xfId="0" applyFont="1" applyFill="1"/>
    <xf numFmtId="0" fontId="10" fillId="4" borderId="6" xfId="0" applyFont="1" applyFill="1" applyBorder="1"/>
    <xf numFmtId="0" fontId="10" fillId="0" borderId="6" xfId="0" applyFont="1" applyBorder="1" applyAlignment="1">
      <alignment vertical="center"/>
    </xf>
    <xf numFmtId="0" fontId="10" fillId="4" borderId="5" xfId="0" applyFont="1" applyFill="1" applyBorder="1"/>
    <xf numFmtId="0" fontId="9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horizontal="justify" vertical="center"/>
    </xf>
    <xf numFmtId="0" fontId="13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1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6" fillId="4" borderId="11" xfId="0" applyFont="1" applyFill="1" applyBorder="1"/>
    <xf numFmtId="0" fontId="16" fillId="4" borderId="10" xfId="0" applyFont="1" applyFill="1" applyBorder="1"/>
    <xf numFmtId="0" fontId="16" fillId="4" borderId="6" xfId="0" applyFont="1" applyFill="1" applyBorder="1"/>
    <xf numFmtId="0" fontId="16" fillId="0" borderId="6" xfId="0" applyFont="1" applyBorder="1" applyAlignment="1">
      <alignment vertical="center"/>
    </xf>
    <xf numFmtId="0" fontId="16" fillId="4" borderId="5" xfId="0" applyFont="1" applyFill="1" applyBorder="1"/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vertical="center" wrapText="1"/>
    </xf>
    <xf numFmtId="0" fontId="17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15" fillId="0" borderId="0" xfId="0" applyFont="1"/>
    <xf numFmtId="0" fontId="5" fillId="0" borderId="0" xfId="0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2"/>
  <sheetViews>
    <sheetView topLeftCell="A73" zoomScaleNormal="100" workbookViewId="0">
      <selection activeCell="B78" sqref="B7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110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3.4" x14ac:dyDescent="0.3">
      <c r="A80" s="7" t="s">
        <v>4</v>
      </c>
      <c r="B80" s="49" t="s">
        <v>19</v>
      </c>
      <c r="C80" s="47" t="s">
        <v>99</v>
      </c>
      <c r="D80" s="32"/>
      <c r="E80" s="32"/>
    </row>
    <row r="81" spans="1:5" ht="24.6" customHeight="1" x14ac:dyDescent="0.3">
      <c r="A81" s="46" t="s">
        <v>6</v>
      </c>
      <c r="B81" s="33" t="s">
        <v>133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3">
      <c r="A82" s="46" t="s">
        <v>4</v>
      </c>
      <c r="B82" s="33" t="s">
        <v>124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3">
      <c r="A83" s="46" t="s">
        <v>2</v>
      </c>
      <c r="B83" s="33" t="s">
        <v>138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3">
      <c r="A84" s="46" t="s">
        <v>18</v>
      </c>
      <c r="B84" s="33" t="s">
        <v>125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3">
      <c r="A85" s="46" t="s">
        <v>17</v>
      </c>
      <c r="B85" s="33" t="s">
        <v>126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3">
      <c r="A86" s="46" t="s">
        <v>16</v>
      </c>
      <c r="B86" s="33" t="s">
        <v>139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3">
      <c r="A87" s="46" t="s">
        <v>15</v>
      </c>
      <c r="B87" s="33" t="s">
        <v>140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3">
      <c r="A88" s="46" t="s">
        <v>14</v>
      </c>
      <c r="B88" s="33" t="s">
        <v>141</v>
      </c>
      <c r="C88" s="32">
        <v>0</v>
      </c>
      <c r="D88" s="32">
        <f>IF(C88=1,44,0)</f>
        <v>0</v>
      </c>
      <c r="E88" s="32">
        <f>+D88/C91*100</f>
        <v>0</v>
      </c>
    </row>
    <row r="89" spans="1:5" ht="39.6" x14ac:dyDescent="0.3">
      <c r="A89" s="46" t="s">
        <v>13</v>
      </c>
      <c r="B89" s="33" t="s">
        <v>120</v>
      </c>
      <c r="C89" s="32">
        <v>0</v>
      </c>
      <c r="D89" s="32">
        <f>IF(C89=1,100,IF(C89=0.5,50,0))</f>
        <v>0</v>
      </c>
      <c r="E89" s="32">
        <f>+D89/C91*100</f>
        <v>0</v>
      </c>
    </row>
    <row r="90" spans="1:5" ht="36.75" customHeight="1" x14ac:dyDescent="0.3">
      <c r="A90" s="46" t="s">
        <v>12</v>
      </c>
      <c r="B90" s="33" t="s">
        <v>137</v>
      </c>
      <c r="C90" s="32">
        <v>0</v>
      </c>
      <c r="D90" s="32">
        <f>IF(C90=1,88,0)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7">
        <f>SUM(D81:D90)</f>
        <v>0</v>
      </c>
      <c r="E91" s="4">
        <f>SUM(E81:E90)</f>
        <v>0</v>
      </c>
    </row>
    <row r="92" spans="1:5" x14ac:dyDescent="0.3">
      <c r="A92" s="4"/>
      <c r="B92" s="7"/>
      <c r="C92" s="29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5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5" t="s">
        <v>3</v>
      </c>
      <c r="C95" s="36">
        <v>100</v>
      </c>
      <c r="D95" s="35"/>
      <c r="E95" s="35">
        <f t="shared" ref="E95:E96" si="1">+D95/C95*100</f>
        <v>0</v>
      </c>
    </row>
    <row r="96" spans="1:5" ht="42.75" customHeight="1" x14ac:dyDescent="0.3">
      <c r="A96" s="31" t="s">
        <v>2</v>
      </c>
      <c r="B96" s="60" t="s">
        <v>136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3">
        <f>+D94+D95+D96</f>
        <v>0</v>
      </c>
      <c r="E97" s="43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132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102"/>
  <sheetViews>
    <sheetView tabSelected="1" zoomScaleNormal="100" workbookViewId="0">
      <selection activeCell="B1" sqref="B1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150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52" t="s">
        <v>97</v>
      </c>
      <c r="C3" s="52">
        <f>SUM(C4:C20)</f>
        <v>85</v>
      </c>
      <c r="D3" s="52">
        <f>SUM(D4:D20)</f>
        <v>0</v>
      </c>
      <c r="E3" s="53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6" t="s">
        <v>78</v>
      </c>
      <c r="C20" s="16">
        <v>5</v>
      </c>
      <c r="D20" s="18"/>
      <c r="E20" s="19"/>
    </row>
    <row r="21" spans="1:5" s="3" customFormat="1" hidden="1" x14ac:dyDescent="0.3">
      <c r="A21" s="52"/>
      <c r="B21" s="52" t="s">
        <v>77</v>
      </c>
      <c r="C21" s="52">
        <f>SUM(C22:C35)</f>
        <v>70</v>
      </c>
      <c r="D21" s="52">
        <f>SUM(D22:D35)</f>
        <v>0</v>
      </c>
      <c r="E21" s="53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52"/>
      <c r="B36" s="52" t="s">
        <v>62</v>
      </c>
      <c r="C36" s="52">
        <f>SUM(C37:C51)</f>
        <v>75</v>
      </c>
      <c r="D36" s="52">
        <f>SUM(D37:D51)</f>
        <v>0</v>
      </c>
      <c r="E36" s="53">
        <f>D36/C36*100</f>
        <v>0</v>
      </c>
    </row>
    <row r="37" spans="1:5" s="3" customFormat="1" hidden="1" x14ac:dyDescent="0.3">
      <c r="A37" s="11" t="s">
        <v>48</v>
      </c>
      <c r="B37" s="11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14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14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14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54"/>
      <c r="B52" s="55" t="s">
        <v>38</v>
      </c>
      <c r="C52" s="54">
        <f>SUM(C53:C66)</f>
        <v>70</v>
      </c>
      <c r="D52" s="54">
        <f>SUM(D53:D66)</f>
        <v>0</v>
      </c>
      <c r="E52" s="56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9">
        <f t="shared" si="0"/>
        <v>0</v>
      </c>
    </row>
    <row r="80" spans="1:5" ht="53.4" x14ac:dyDescent="0.3">
      <c r="A80" s="7" t="s">
        <v>4</v>
      </c>
      <c r="B80" s="7" t="s">
        <v>19</v>
      </c>
      <c r="C80" s="30" t="s">
        <v>99</v>
      </c>
      <c r="D80" s="4"/>
      <c r="E80" s="4"/>
    </row>
    <row r="81" spans="1:5" ht="24.6" customHeight="1" x14ac:dyDescent="0.3">
      <c r="A81" s="31" t="s">
        <v>6</v>
      </c>
      <c r="B81" s="33" t="s">
        <v>133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3">
      <c r="A82" s="31" t="s">
        <v>4</v>
      </c>
      <c r="B82" s="57" t="s">
        <v>121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3">
      <c r="A83" s="31" t="s">
        <v>2</v>
      </c>
      <c r="B83" s="57" t="s">
        <v>142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3">
      <c r="A84" s="31" t="s">
        <v>18</v>
      </c>
      <c r="B84" s="57" t="s">
        <v>122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3">
      <c r="A85" s="31" t="s">
        <v>17</v>
      </c>
      <c r="B85" s="57" t="s">
        <v>123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3">
      <c r="A86" s="31" t="s">
        <v>16</v>
      </c>
      <c r="B86" s="57" t="s">
        <v>143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3">
      <c r="A87" s="31" t="s">
        <v>15</v>
      </c>
      <c r="B87" s="57" t="s">
        <v>140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3">
      <c r="A88" s="31" t="s">
        <v>14</v>
      </c>
      <c r="B88" s="57" t="s">
        <v>144</v>
      </c>
      <c r="C88" s="32">
        <v>0</v>
      </c>
      <c r="D88" s="32">
        <f>IF(C88=1,88,0)</f>
        <v>0</v>
      </c>
      <c r="E88" s="32">
        <f>+D88/C91*100</f>
        <v>0</v>
      </c>
    </row>
    <row r="89" spans="1:5" x14ac:dyDescent="0.3">
      <c r="A89" s="31" t="s">
        <v>13</v>
      </c>
      <c r="B89" s="57" t="s">
        <v>141</v>
      </c>
      <c r="C89" s="32">
        <v>0</v>
      </c>
      <c r="D89" s="32">
        <f>IF(C89=1,44,0)</f>
        <v>0</v>
      </c>
      <c r="E89" s="32">
        <f>+D89/C91*100</f>
        <v>0</v>
      </c>
    </row>
    <row r="90" spans="1:5" ht="39.6" x14ac:dyDescent="0.3">
      <c r="A90" s="31" t="s">
        <v>12</v>
      </c>
      <c r="B90" s="57" t="s">
        <v>120</v>
      </c>
      <c r="C90" s="32">
        <v>0</v>
      </c>
      <c r="D90" s="32">
        <f>IF(C90=1,100,IF(C90=0.5,50,0))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3">
      <c r="A92" s="4"/>
      <c r="B92" s="7"/>
      <c r="C92" s="7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1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1" t="s">
        <v>3</v>
      </c>
      <c r="C95" s="36">
        <v>100</v>
      </c>
      <c r="D95" s="35"/>
      <c r="E95" s="35">
        <f t="shared" ref="E95:E96" si="1">+D95/C95*100</f>
        <v>0</v>
      </c>
    </row>
    <row r="96" spans="1:5" ht="45.75" customHeight="1" x14ac:dyDescent="0.3">
      <c r="A96" s="31" t="s">
        <v>2</v>
      </c>
      <c r="B96" s="60" t="s">
        <v>129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132</v>
      </c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98"/>
  <sheetViews>
    <sheetView topLeftCell="A79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4"/>
      <c r="B1" s="5" t="s">
        <v>113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52" t="s">
        <v>97</v>
      </c>
      <c r="C3" s="52">
        <f>SUM(C4:C20)</f>
        <v>85</v>
      </c>
      <c r="D3" s="52">
        <f>SUM(D4:D20)</f>
        <v>0</v>
      </c>
      <c r="E3" s="53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6" t="s">
        <v>78</v>
      </c>
      <c r="C20" s="16">
        <v>5</v>
      </c>
      <c r="D20" s="18"/>
      <c r="E20" s="19"/>
    </row>
    <row r="21" spans="1:5" s="3" customFormat="1" hidden="1" x14ac:dyDescent="0.3">
      <c r="A21" s="52"/>
      <c r="B21" s="52" t="s">
        <v>77</v>
      </c>
      <c r="C21" s="52">
        <f>SUM(C22:C35)</f>
        <v>70</v>
      </c>
      <c r="D21" s="52">
        <f>SUM(D22:D35)</f>
        <v>0</v>
      </c>
      <c r="E21" s="53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52"/>
      <c r="B36" s="52" t="s">
        <v>62</v>
      </c>
      <c r="C36" s="52">
        <f>SUM(C37:C51)</f>
        <v>75</v>
      </c>
      <c r="D36" s="52">
        <f>SUM(D37:D51)</f>
        <v>0</v>
      </c>
      <c r="E36" s="53">
        <f>D36/C36*100</f>
        <v>0</v>
      </c>
    </row>
    <row r="37" spans="1:5" s="3" customFormat="1" hidden="1" x14ac:dyDescent="0.3">
      <c r="A37" s="11" t="s">
        <v>48</v>
      </c>
      <c r="B37" s="11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14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14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14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54"/>
      <c r="B52" s="55" t="s">
        <v>38</v>
      </c>
      <c r="C52" s="54">
        <f>SUM(C53:C66)</f>
        <v>70</v>
      </c>
      <c r="D52" s="54">
        <f>SUM(D53:D66)</f>
        <v>0</v>
      </c>
      <c r="E52" s="56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4"/>
      <c r="B67" s="4"/>
      <c r="C67" s="4"/>
      <c r="D67" s="4"/>
      <c r="E67" s="4"/>
    </row>
    <row r="68" spans="1:5" x14ac:dyDescent="0.3">
      <c r="A68" s="38"/>
      <c r="B68" s="39" t="s">
        <v>22</v>
      </c>
      <c r="C68" s="38">
        <f>SUM(C69:C73)</f>
        <v>215</v>
      </c>
      <c r="D68" s="38">
        <f>SUM(D69:D73)</f>
        <v>0</v>
      </c>
      <c r="E68" s="40">
        <f t="shared" ref="E68:E80" si="0">D68/C68*100</f>
        <v>0</v>
      </c>
    </row>
    <row r="69" spans="1:5" ht="74.25" customHeight="1" x14ac:dyDescent="0.3">
      <c r="A69" s="31" t="s">
        <v>6</v>
      </c>
      <c r="B69" s="41" t="s">
        <v>100</v>
      </c>
      <c r="C69" s="32">
        <v>60</v>
      </c>
      <c r="D69" s="32"/>
      <c r="E69" s="32">
        <f t="shared" si="0"/>
        <v>0</v>
      </c>
    </row>
    <row r="70" spans="1:5" ht="44.25" customHeight="1" x14ac:dyDescent="0.3">
      <c r="A70" s="31" t="s">
        <v>4</v>
      </c>
      <c r="B70" s="41" t="s">
        <v>101</v>
      </c>
      <c r="C70" s="32">
        <v>30</v>
      </c>
      <c r="D70" s="32"/>
      <c r="E70" s="32">
        <f t="shared" si="0"/>
        <v>0</v>
      </c>
    </row>
    <row r="71" spans="1:5" ht="52.8" x14ac:dyDescent="0.3">
      <c r="A71" s="31" t="s">
        <v>2</v>
      </c>
      <c r="B71" s="41" t="s">
        <v>102</v>
      </c>
      <c r="C71" s="32">
        <v>50</v>
      </c>
      <c r="D71" s="32"/>
      <c r="E71" s="32">
        <f t="shared" si="0"/>
        <v>0</v>
      </c>
    </row>
    <row r="72" spans="1:5" ht="66" x14ac:dyDescent="0.3">
      <c r="A72" s="31" t="s">
        <v>18</v>
      </c>
      <c r="B72" s="41" t="s">
        <v>103</v>
      </c>
      <c r="C72" s="32">
        <v>45</v>
      </c>
      <c r="D72" s="32"/>
      <c r="E72" s="32">
        <f t="shared" si="0"/>
        <v>0</v>
      </c>
    </row>
    <row r="73" spans="1:5" ht="26.4" x14ac:dyDescent="0.3">
      <c r="A73" s="31" t="s">
        <v>17</v>
      </c>
      <c r="B73" s="41" t="s">
        <v>104</v>
      </c>
      <c r="C73" s="32">
        <v>30</v>
      </c>
      <c r="D73" s="32"/>
      <c r="E73" s="32">
        <f t="shared" si="0"/>
        <v>0</v>
      </c>
    </row>
    <row r="74" spans="1:5" x14ac:dyDescent="0.3">
      <c r="A74" s="38"/>
      <c r="B74" s="39" t="s">
        <v>21</v>
      </c>
      <c r="C74" s="38">
        <f>SUM(C75:C79)</f>
        <v>85</v>
      </c>
      <c r="D74" s="38">
        <f>SUM(D75:D79)</f>
        <v>0</v>
      </c>
      <c r="E74" s="40">
        <f t="shared" si="0"/>
        <v>0</v>
      </c>
    </row>
    <row r="75" spans="1:5" ht="57.6" customHeight="1" x14ac:dyDescent="0.3">
      <c r="A75" s="31" t="s">
        <v>16</v>
      </c>
      <c r="B75" s="41" t="s">
        <v>105</v>
      </c>
      <c r="C75" s="32">
        <f>C18+C6+C5+C4</f>
        <v>20</v>
      </c>
      <c r="D75" s="32"/>
      <c r="E75" s="32">
        <f t="shared" si="0"/>
        <v>0</v>
      </c>
    </row>
    <row r="76" spans="1:5" ht="26.4" x14ac:dyDescent="0.3">
      <c r="A76" s="31" t="s">
        <v>15</v>
      </c>
      <c r="B76" s="41" t="s">
        <v>106</v>
      </c>
      <c r="C76" s="32">
        <f>C39+C26+C31</f>
        <v>15</v>
      </c>
      <c r="D76" s="32"/>
      <c r="E76" s="32">
        <f t="shared" si="0"/>
        <v>0</v>
      </c>
    </row>
    <row r="77" spans="1:5" ht="39.6" x14ac:dyDescent="0.3">
      <c r="A77" s="31" t="s">
        <v>14</v>
      </c>
      <c r="B77" s="41" t="s">
        <v>107</v>
      </c>
      <c r="C77" s="32">
        <f>C42+C41+C30</f>
        <v>15</v>
      </c>
      <c r="D77" s="32"/>
      <c r="E77" s="32">
        <f t="shared" si="0"/>
        <v>0</v>
      </c>
    </row>
    <row r="78" spans="1:5" ht="39.6" x14ac:dyDescent="0.3">
      <c r="A78" s="31" t="s">
        <v>13</v>
      </c>
      <c r="B78" s="41" t="s">
        <v>108</v>
      </c>
      <c r="C78" s="32">
        <f>C49+C35+C15</f>
        <v>15</v>
      </c>
      <c r="D78" s="32"/>
      <c r="E78" s="32">
        <f t="shared" si="0"/>
        <v>0</v>
      </c>
    </row>
    <row r="79" spans="1:5" ht="26.4" x14ac:dyDescent="0.3">
      <c r="A79" s="42" t="s">
        <v>12</v>
      </c>
      <c r="B79" s="41" t="s">
        <v>109</v>
      </c>
      <c r="C79" s="32">
        <f>C51+C32+C16+C7</f>
        <v>20</v>
      </c>
      <c r="D79" s="32"/>
      <c r="E79" s="32">
        <f t="shared" si="0"/>
        <v>0</v>
      </c>
    </row>
    <row r="80" spans="1:5" x14ac:dyDescent="0.3">
      <c r="A80" s="32"/>
      <c r="B80" s="51" t="s">
        <v>20</v>
      </c>
      <c r="C80" s="49">
        <f>C68+C74</f>
        <v>300</v>
      </c>
      <c r="D80" s="49">
        <f>D74+D68</f>
        <v>0</v>
      </c>
      <c r="E80" s="49">
        <f t="shared" si="0"/>
        <v>0</v>
      </c>
    </row>
    <row r="81" spans="1:5" x14ac:dyDescent="0.3">
      <c r="A81" s="4"/>
      <c r="B81" s="4"/>
      <c r="C81" s="4"/>
      <c r="D81" s="4"/>
      <c r="E81" s="4"/>
    </row>
    <row r="82" spans="1:5" x14ac:dyDescent="0.3">
      <c r="A82" s="59" t="s">
        <v>4</v>
      </c>
      <c r="B82" s="7" t="s">
        <v>131</v>
      </c>
      <c r="C82" s="30"/>
      <c r="D82" s="4"/>
      <c r="E82" s="4"/>
    </row>
    <row r="83" spans="1:5" x14ac:dyDescent="0.3">
      <c r="A83" s="6"/>
      <c r="B83" s="7"/>
      <c r="C83" s="30"/>
      <c r="D83" s="4"/>
      <c r="E83" s="4"/>
    </row>
    <row r="84" spans="1:5" ht="24.6" customHeight="1" x14ac:dyDescent="0.3">
      <c r="A84" s="62" t="s">
        <v>6</v>
      </c>
      <c r="B84" s="60" t="s">
        <v>134</v>
      </c>
      <c r="C84" s="63">
        <v>100</v>
      </c>
      <c r="D84" s="63"/>
      <c r="E84" s="63">
        <f>+D84/100*100</f>
        <v>0</v>
      </c>
    </row>
    <row r="85" spans="1:5" ht="39.6" x14ac:dyDescent="0.3">
      <c r="A85" s="62" t="s">
        <v>4</v>
      </c>
      <c r="B85" s="60" t="s">
        <v>120</v>
      </c>
      <c r="C85" s="63">
        <v>100</v>
      </c>
      <c r="D85" s="63"/>
      <c r="E85" s="63">
        <f>+D85/100*100</f>
        <v>0</v>
      </c>
    </row>
    <row r="86" spans="1:5" x14ac:dyDescent="0.3">
      <c r="A86" s="68"/>
      <c r="B86" s="69"/>
      <c r="C86" s="70"/>
      <c r="D86" s="70"/>
      <c r="E86" s="70"/>
    </row>
    <row r="87" spans="1:5" x14ac:dyDescent="0.3">
      <c r="A87" s="70"/>
      <c r="B87" s="59" t="s">
        <v>11</v>
      </c>
      <c r="C87" s="59">
        <f>+C84+C85</f>
        <v>200</v>
      </c>
      <c r="D87" s="59">
        <f>+D84+D85</f>
        <v>0</v>
      </c>
      <c r="E87" s="59">
        <f>+D87/C87*100</f>
        <v>0</v>
      </c>
    </row>
    <row r="88" spans="1:5" x14ac:dyDescent="0.3">
      <c r="A88" s="70"/>
      <c r="B88" s="59"/>
      <c r="C88" s="59"/>
      <c r="D88" s="70"/>
      <c r="E88" s="70"/>
    </row>
    <row r="89" spans="1:5" x14ac:dyDescent="0.3">
      <c r="A89" s="64" t="s">
        <v>2</v>
      </c>
      <c r="B89" s="64" t="s">
        <v>10</v>
      </c>
      <c r="C89" s="65" t="s">
        <v>9</v>
      </c>
      <c r="D89" s="65" t="s">
        <v>8</v>
      </c>
      <c r="E89" s="65" t="s">
        <v>7</v>
      </c>
    </row>
    <row r="90" spans="1:5" ht="26.4" x14ac:dyDescent="0.3">
      <c r="A90" s="62" t="s">
        <v>6</v>
      </c>
      <c r="B90" s="60" t="s">
        <v>5</v>
      </c>
      <c r="C90" s="66">
        <v>100</v>
      </c>
      <c r="D90" s="66"/>
      <c r="E90" s="66">
        <f>+D90/C90*100</f>
        <v>0</v>
      </c>
    </row>
    <row r="91" spans="1:5" ht="66" x14ac:dyDescent="0.3">
      <c r="A91" s="62" t="s">
        <v>4</v>
      </c>
      <c r="B91" s="60" t="s">
        <v>3</v>
      </c>
      <c r="C91" s="67">
        <v>100</v>
      </c>
      <c r="D91" s="66"/>
      <c r="E91" s="66">
        <f t="shared" ref="E91:E92" si="1">+D91/C91*100</f>
        <v>0</v>
      </c>
    </row>
    <row r="92" spans="1:5" ht="39.6" x14ac:dyDescent="0.3">
      <c r="A92" s="62" t="s">
        <v>2</v>
      </c>
      <c r="B92" s="60" t="s">
        <v>129</v>
      </c>
      <c r="C92" s="67">
        <v>100</v>
      </c>
      <c r="D92" s="66"/>
      <c r="E92" s="66">
        <f t="shared" si="1"/>
        <v>0</v>
      </c>
    </row>
    <row r="93" spans="1:5" x14ac:dyDescent="0.3">
      <c r="A93" s="63"/>
      <c r="B93" s="64" t="s">
        <v>1</v>
      </c>
      <c r="C93" s="64">
        <f>+C90+C91+C92</f>
        <v>300</v>
      </c>
      <c r="D93" s="64">
        <f>SUM(D90:D92)</f>
        <v>0</v>
      </c>
      <c r="E93" s="64">
        <f>+D93/C93*100</f>
        <v>0</v>
      </c>
    </row>
    <row r="94" spans="1:5" x14ac:dyDescent="0.3">
      <c r="A94" s="70"/>
      <c r="B94" s="59"/>
      <c r="C94" s="59"/>
      <c r="D94" s="70"/>
      <c r="E94" s="70"/>
    </row>
    <row r="95" spans="1:5" x14ac:dyDescent="0.3">
      <c r="A95" s="37"/>
      <c r="B95" s="38" t="s">
        <v>0</v>
      </c>
      <c r="C95" s="38">
        <f>C80+C87+C93</f>
        <v>800</v>
      </c>
      <c r="D95" s="38">
        <f>D80+D87+D93</f>
        <v>0</v>
      </c>
      <c r="E95" s="37">
        <f>D95/C95*100</f>
        <v>0</v>
      </c>
    </row>
    <row r="96" spans="1:5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61" t="s">
        <v>132</v>
      </c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8"/>
  <sheetViews>
    <sheetView zoomScaleNormal="100" workbookViewId="0">
      <selection activeCell="B10" sqref="B10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111</v>
      </c>
      <c r="C1" s="4"/>
      <c r="D1" s="4"/>
      <c r="E1" s="4"/>
    </row>
    <row r="2" spans="1:5" ht="53.4" x14ac:dyDescent="0.3">
      <c r="A2" s="49" t="s">
        <v>6</v>
      </c>
      <c r="B2" s="49" t="s">
        <v>115</v>
      </c>
      <c r="C2" s="48" t="s">
        <v>99</v>
      </c>
      <c r="D2" s="49" t="s">
        <v>127</v>
      </c>
      <c r="E2" s="49" t="s">
        <v>128</v>
      </c>
    </row>
    <row r="3" spans="1:5" x14ac:dyDescent="0.3">
      <c r="A3" s="31" t="s">
        <v>6</v>
      </c>
      <c r="B3" s="57" t="s">
        <v>117</v>
      </c>
      <c r="C3" s="32">
        <v>0</v>
      </c>
      <c r="D3" s="32">
        <f>IF(C3=1,100,0)</f>
        <v>0</v>
      </c>
      <c r="E3" s="32">
        <f>+D3/C13*100</f>
        <v>0</v>
      </c>
    </row>
    <row r="4" spans="1:5" x14ac:dyDescent="0.3">
      <c r="A4" s="31" t="s">
        <v>4</v>
      </c>
      <c r="B4" s="57" t="s">
        <v>145</v>
      </c>
      <c r="C4" s="32">
        <v>0</v>
      </c>
      <c r="D4" s="32">
        <f>IF(C4=1,200,0)</f>
        <v>0</v>
      </c>
      <c r="E4" s="32">
        <f>+D4/C13*100</f>
        <v>0</v>
      </c>
    </row>
    <row r="5" spans="1:5" x14ac:dyDescent="0.3">
      <c r="A5" s="31" t="s">
        <v>2</v>
      </c>
      <c r="B5" s="57" t="s">
        <v>118</v>
      </c>
      <c r="C5" s="32">
        <v>0</v>
      </c>
      <c r="D5" s="32">
        <f>IF(C5=1,50,0)</f>
        <v>0</v>
      </c>
      <c r="E5" s="32">
        <f>+D5/C13*100</f>
        <v>0</v>
      </c>
    </row>
    <row r="6" spans="1:5" x14ac:dyDescent="0.3">
      <c r="A6" s="31" t="s">
        <v>18</v>
      </c>
      <c r="B6" s="57" t="s">
        <v>119</v>
      </c>
      <c r="C6" s="32">
        <v>0</v>
      </c>
      <c r="D6" s="32">
        <f>IF(C6=1,50,0)</f>
        <v>0</v>
      </c>
      <c r="E6" s="32">
        <f>+D6/C13*100</f>
        <v>0</v>
      </c>
    </row>
    <row r="7" spans="1:5" x14ac:dyDescent="0.3">
      <c r="A7" s="31" t="s">
        <v>17</v>
      </c>
      <c r="B7" s="57" t="s">
        <v>146</v>
      </c>
      <c r="C7" s="32">
        <v>0</v>
      </c>
      <c r="D7" s="32">
        <f>IF(C7=1,200,0)</f>
        <v>0</v>
      </c>
      <c r="E7" s="32">
        <f>+D7/C13*100</f>
        <v>0</v>
      </c>
    </row>
    <row r="8" spans="1:5" x14ac:dyDescent="0.3">
      <c r="A8" s="31" t="s">
        <v>16</v>
      </c>
      <c r="B8" s="57" t="s">
        <v>147</v>
      </c>
      <c r="C8" s="32">
        <v>0</v>
      </c>
      <c r="D8" s="32">
        <f>IF(C8=1,50,0)</f>
        <v>0</v>
      </c>
      <c r="E8" s="32">
        <f>+D8/C13*100</f>
        <v>0</v>
      </c>
    </row>
    <row r="9" spans="1:5" x14ac:dyDescent="0.3">
      <c r="A9" s="31" t="s">
        <v>15</v>
      </c>
      <c r="B9" s="57" t="s">
        <v>148</v>
      </c>
      <c r="C9" s="32">
        <v>0</v>
      </c>
      <c r="D9" s="32">
        <f>IF(C9=1,100,0)</f>
        <v>0</v>
      </c>
      <c r="E9" s="32">
        <f>+D9/C13*100</f>
        <v>0</v>
      </c>
    </row>
    <row r="10" spans="1:5" x14ac:dyDescent="0.3">
      <c r="A10" s="31" t="s">
        <v>14</v>
      </c>
      <c r="B10" s="57" t="s">
        <v>149</v>
      </c>
      <c r="C10" s="32">
        <v>0</v>
      </c>
      <c r="D10" s="32">
        <f>IF(C10=1,50,0)</f>
        <v>0</v>
      </c>
      <c r="E10" s="32">
        <f>+D10/C13*100</f>
        <v>0</v>
      </c>
    </row>
    <row r="11" spans="1:5" ht="39.6" x14ac:dyDescent="0.3">
      <c r="A11" s="31" t="s">
        <v>13</v>
      </c>
      <c r="B11" s="57" t="s">
        <v>120</v>
      </c>
      <c r="C11" s="32">
        <v>0</v>
      </c>
      <c r="D11" s="32">
        <f>IF(C11=1,100,IF(C11=0.5,50,0))</f>
        <v>0</v>
      </c>
      <c r="E11" s="32">
        <f>+D11/C13*100</f>
        <v>0</v>
      </c>
    </row>
    <row r="12" spans="1:5" ht="39.6" x14ac:dyDescent="0.3">
      <c r="A12" s="31" t="s">
        <v>12</v>
      </c>
      <c r="B12" s="33" t="s">
        <v>135</v>
      </c>
      <c r="C12" s="32">
        <v>0</v>
      </c>
      <c r="D12" s="32">
        <f>IF(C12=1,100,0)</f>
        <v>0</v>
      </c>
      <c r="E12" s="32">
        <f>+D12/C13*100</f>
        <v>0</v>
      </c>
    </row>
    <row r="13" spans="1:5" x14ac:dyDescent="0.3">
      <c r="A13" s="32"/>
      <c r="B13" s="49" t="s">
        <v>11</v>
      </c>
      <c r="C13" s="49">
        <v>1000</v>
      </c>
      <c r="D13" s="32">
        <f>SUM(D3:D12)</f>
        <v>0</v>
      </c>
      <c r="E13" s="32">
        <f>D13/C13*100</f>
        <v>0</v>
      </c>
    </row>
    <row r="14" spans="1:5" x14ac:dyDescent="0.3">
      <c r="A14" s="4"/>
      <c r="B14" s="7"/>
      <c r="C14" s="7"/>
      <c r="D14" s="4"/>
      <c r="E14" s="4"/>
    </row>
    <row r="15" spans="1:5" x14ac:dyDescent="0.3">
      <c r="A15" s="4"/>
      <c r="B15" s="7"/>
      <c r="C15" s="7"/>
      <c r="D15" s="4">
        <v>0</v>
      </c>
      <c r="E15" s="4"/>
    </row>
    <row r="16" spans="1:5" x14ac:dyDescent="0.3">
      <c r="A16" s="37"/>
      <c r="B16" s="38" t="s">
        <v>0</v>
      </c>
      <c r="C16" s="38">
        <f>+C13</f>
        <v>1000</v>
      </c>
      <c r="D16" s="37">
        <f>+D13</f>
        <v>0</v>
      </c>
      <c r="E16" s="37">
        <f>D16/C16*100</f>
        <v>0</v>
      </c>
    </row>
    <row r="17" spans="1:5" x14ac:dyDescent="0.3">
      <c r="A17" s="2"/>
      <c r="B17" s="2"/>
      <c r="C17" s="2"/>
      <c r="D17" s="2"/>
      <c r="E17" s="2"/>
    </row>
    <row r="18" spans="1:5" x14ac:dyDescent="0.3">
      <c r="A18" s="1"/>
      <c r="B18" s="1"/>
      <c r="C18" s="1"/>
      <c r="D18" s="1"/>
      <c r="E18" s="1"/>
    </row>
  </sheetData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02"/>
  <sheetViews>
    <sheetView topLeftCell="A76" zoomScaleNormal="100" workbookViewId="0">
      <selection activeCell="B89" sqref="B89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114</v>
      </c>
      <c r="C1" s="4"/>
      <c r="D1" s="71" t="s">
        <v>116</v>
      </c>
      <c r="E1" s="71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3.4" x14ac:dyDescent="0.3">
      <c r="A80" s="7" t="s">
        <v>4</v>
      </c>
      <c r="B80" s="7" t="s">
        <v>19</v>
      </c>
      <c r="C80" s="30" t="s">
        <v>99</v>
      </c>
      <c r="D80" s="4"/>
      <c r="E80" s="4"/>
    </row>
    <row r="81" spans="1:5" ht="24.6" customHeight="1" x14ac:dyDescent="0.3">
      <c r="A81" s="31" t="s">
        <v>6</v>
      </c>
      <c r="B81" s="33" t="s">
        <v>133</v>
      </c>
      <c r="C81" s="32"/>
      <c r="D81" s="32">
        <f>IF(C81=1,100,0)</f>
        <v>0</v>
      </c>
      <c r="E81" s="32">
        <f>+D81/C91*100</f>
        <v>0</v>
      </c>
    </row>
    <row r="82" spans="1:5" x14ac:dyDescent="0.3">
      <c r="A82" s="31" t="s">
        <v>4</v>
      </c>
      <c r="B82" s="57" t="s">
        <v>117</v>
      </c>
      <c r="C82" s="32"/>
      <c r="D82" s="32">
        <f>IF(C82=1,100,0)</f>
        <v>0</v>
      </c>
      <c r="E82" s="32">
        <f>+D82/C91*100</f>
        <v>0</v>
      </c>
    </row>
    <row r="83" spans="1:5" x14ac:dyDescent="0.3">
      <c r="A83" s="31" t="s">
        <v>2</v>
      </c>
      <c r="B83" s="57" t="s">
        <v>145</v>
      </c>
      <c r="C83" s="32"/>
      <c r="D83" s="32">
        <f>IF(C83=1,200,0)</f>
        <v>0</v>
      </c>
      <c r="E83" s="32">
        <f>+D83/C91*100</f>
        <v>0</v>
      </c>
    </row>
    <row r="84" spans="1:5" x14ac:dyDescent="0.3">
      <c r="A84" s="31" t="s">
        <v>18</v>
      </c>
      <c r="B84" s="57" t="s">
        <v>118</v>
      </c>
      <c r="C84" s="32"/>
      <c r="D84" s="32">
        <f>IF(C84=1,50,0)</f>
        <v>0</v>
      </c>
      <c r="E84" s="32">
        <f>+D84/C91*100</f>
        <v>0</v>
      </c>
    </row>
    <row r="85" spans="1:5" x14ac:dyDescent="0.3">
      <c r="A85" s="31" t="s">
        <v>17</v>
      </c>
      <c r="B85" s="57" t="s">
        <v>119</v>
      </c>
      <c r="C85" s="32"/>
      <c r="D85" s="32">
        <f>IF(C85=1,50,0)</f>
        <v>0</v>
      </c>
      <c r="E85" s="32">
        <f>+D85/C91*100</f>
        <v>0</v>
      </c>
    </row>
    <row r="86" spans="1:5" x14ac:dyDescent="0.3">
      <c r="A86" s="31" t="s">
        <v>16</v>
      </c>
      <c r="B86" s="57" t="s">
        <v>146</v>
      </c>
      <c r="C86" s="32"/>
      <c r="D86" s="32">
        <f>IF(C86=1,200,0)</f>
        <v>0</v>
      </c>
      <c r="E86" s="32">
        <f>+D86/C91*100</f>
        <v>0</v>
      </c>
    </row>
    <row r="87" spans="1:5" x14ac:dyDescent="0.3">
      <c r="A87" s="31" t="s">
        <v>15</v>
      </c>
      <c r="B87" s="57" t="s">
        <v>147</v>
      </c>
      <c r="C87" s="32"/>
      <c r="D87" s="32">
        <f>IF(C87=1,50,0)</f>
        <v>0</v>
      </c>
      <c r="E87" s="32">
        <f>+D87/C91*100</f>
        <v>0</v>
      </c>
    </row>
    <row r="88" spans="1:5" x14ac:dyDescent="0.3">
      <c r="A88" s="31" t="s">
        <v>14</v>
      </c>
      <c r="B88" s="57" t="s">
        <v>148</v>
      </c>
      <c r="C88" s="32"/>
      <c r="D88" s="32">
        <f>IF(C88=1,100,0)</f>
        <v>0</v>
      </c>
      <c r="E88" s="32">
        <f>+D88/C91*100</f>
        <v>0</v>
      </c>
    </row>
    <row r="89" spans="1:5" x14ac:dyDescent="0.3">
      <c r="A89" s="31" t="s">
        <v>13</v>
      </c>
      <c r="B89" s="57" t="s">
        <v>149</v>
      </c>
      <c r="C89" s="32"/>
      <c r="D89" s="32">
        <f>IF(C89=1,50,0)</f>
        <v>0</v>
      </c>
      <c r="E89" s="32">
        <f>+D89/C91*100</f>
        <v>0</v>
      </c>
    </row>
    <row r="90" spans="1:5" ht="39.6" x14ac:dyDescent="0.3">
      <c r="A90" s="31" t="s">
        <v>12</v>
      </c>
      <c r="B90" s="57" t="s">
        <v>120</v>
      </c>
      <c r="C90" s="32"/>
      <c r="D90" s="32">
        <f>IF(C90=1,100,IF(C90=0.5,50,0))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3">
      <c r="A92" s="4"/>
      <c r="B92" s="7"/>
      <c r="C92" s="7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1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1" t="s">
        <v>3</v>
      </c>
      <c r="C95" s="36">
        <v>100</v>
      </c>
      <c r="D95" s="35"/>
      <c r="E95" s="35">
        <f t="shared" ref="E95:E96" si="1">+D95/C95*100</f>
        <v>0</v>
      </c>
    </row>
    <row r="96" spans="1:5" ht="44.25" customHeight="1" x14ac:dyDescent="0.3">
      <c r="A96" s="31" t="s">
        <v>2</v>
      </c>
      <c r="B96" s="60" t="s">
        <v>129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132</v>
      </c>
    </row>
  </sheetData>
  <mergeCells count="1">
    <mergeCell ref="D1:E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98"/>
  <sheetViews>
    <sheetView topLeftCell="A85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4"/>
      <c r="B1" s="5" t="s">
        <v>112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4"/>
      <c r="B67" s="4"/>
      <c r="C67" s="4"/>
      <c r="D67" s="4"/>
      <c r="E67" s="4"/>
    </row>
    <row r="68" spans="1:5" x14ac:dyDescent="0.3">
      <c r="A68" s="38"/>
      <c r="B68" s="39" t="s">
        <v>22</v>
      </c>
      <c r="C68" s="38">
        <f>SUM(C69:C73)</f>
        <v>215</v>
      </c>
      <c r="D68" s="38">
        <f>SUM(D69:D73)</f>
        <v>0</v>
      </c>
      <c r="E68" s="40">
        <f t="shared" ref="E68:E80" si="0">D68/C68*100</f>
        <v>0</v>
      </c>
    </row>
    <row r="69" spans="1:5" ht="74.25" customHeight="1" x14ac:dyDescent="0.3">
      <c r="A69" s="31" t="s">
        <v>6</v>
      </c>
      <c r="B69" s="41" t="s">
        <v>100</v>
      </c>
      <c r="C69" s="32">
        <v>60</v>
      </c>
      <c r="D69" s="32"/>
      <c r="E69" s="32">
        <f t="shared" si="0"/>
        <v>0</v>
      </c>
    </row>
    <row r="70" spans="1:5" ht="44.25" customHeight="1" x14ac:dyDescent="0.3">
      <c r="A70" s="31" t="s">
        <v>4</v>
      </c>
      <c r="B70" s="41" t="s">
        <v>101</v>
      </c>
      <c r="C70" s="32">
        <v>30</v>
      </c>
      <c r="D70" s="32"/>
      <c r="E70" s="32">
        <f t="shared" si="0"/>
        <v>0</v>
      </c>
    </row>
    <row r="71" spans="1:5" ht="52.8" x14ac:dyDescent="0.3">
      <c r="A71" s="31" t="s">
        <v>2</v>
      </c>
      <c r="B71" s="41" t="s">
        <v>102</v>
      </c>
      <c r="C71" s="32">
        <v>50</v>
      </c>
      <c r="D71" s="32"/>
      <c r="E71" s="32">
        <f t="shared" si="0"/>
        <v>0</v>
      </c>
    </row>
    <row r="72" spans="1:5" ht="66" x14ac:dyDescent="0.3">
      <c r="A72" s="31" t="s">
        <v>18</v>
      </c>
      <c r="B72" s="41" t="s">
        <v>103</v>
      </c>
      <c r="C72" s="32">
        <v>45</v>
      </c>
      <c r="D72" s="32"/>
      <c r="E72" s="32">
        <f t="shared" si="0"/>
        <v>0</v>
      </c>
    </row>
    <row r="73" spans="1:5" ht="26.4" x14ac:dyDescent="0.3">
      <c r="A73" s="31" t="s">
        <v>17</v>
      </c>
      <c r="B73" s="41" t="s">
        <v>104</v>
      </c>
      <c r="C73" s="32">
        <v>30</v>
      </c>
      <c r="D73" s="32"/>
      <c r="E73" s="32">
        <f t="shared" si="0"/>
        <v>0</v>
      </c>
    </row>
    <row r="74" spans="1:5" x14ac:dyDescent="0.3">
      <c r="A74" s="38"/>
      <c r="B74" s="39" t="s">
        <v>21</v>
      </c>
      <c r="C74" s="38">
        <f>SUM(C75:C79)</f>
        <v>85</v>
      </c>
      <c r="D74" s="38">
        <f>SUM(D75:D79)</f>
        <v>0</v>
      </c>
      <c r="E74" s="40">
        <f t="shared" si="0"/>
        <v>0</v>
      </c>
    </row>
    <row r="75" spans="1:5" ht="57.6" customHeight="1" x14ac:dyDescent="0.3">
      <c r="A75" s="31" t="s">
        <v>16</v>
      </c>
      <c r="B75" s="41" t="s">
        <v>105</v>
      </c>
      <c r="C75" s="32">
        <f>C18+C6+C5+C4</f>
        <v>20</v>
      </c>
      <c r="D75" s="32"/>
      <c r="E75" s="32">
        <f t="shared" si="0"/>
        <v>0</v>
      </c>
    </row>
    <row r="76" spans="1:5" ht="26.4" x14ac:dyDescent="0.3">
      <c r="A76" s="31" t="s">
        <v>15</v>
      </c>
      <c r="B76" s="41" t="s">
        <v>106</v>
      </c>
      <c r="C76" s="32">
        <f>C39+C26+C31</f>
        <v>15</v>
      </c>
      <c r="D76" s="32"/>
      <c r="E76" s="32">
        <f t="shared" si="0"/>
        <v>0</v>
      </c>
    </row>
    <row r="77" spans="1:5" ht="39.6" x14ac:dyDescent="0.3">
      <c r="A77" s="31" t="s">
        <v>14</v>
      </c>
      <c r="B77" s="41" t="s">
        <v>107</v>
      </c>
      <c r="C77" s="32">
        <f>C42+C41+C30</f>
        <v>15</v>
      </c>
      <c r="D77" s="32"/>
      <c r="E77" s="32">
        <f t="shared" si="0"/>
        <v>0</v>
      </c>
    </row>
    <row r="78" spans="1:5" ht="39.6" x14ac:dyDescent="0.3">
      <c r="A78" s="31" t="s">
        <v>13</v>
      </c>
      <c r="B78" s="41" t="s">
        <v>108</v>
      </c>
      <c r="C78" s="32">
        <f>C49+C35+C15</f>
        <v>15</v>
      </c>
      <c r="D78" s="32"/>
      <c r="E78" s="32">
        <f t="shared" si="0"/>
        <v>0</v>
      </c>
    </row>
    <row r="79" spans="1:5" ht="26.4" x14ac:dyDescent="0.3">
      <c r="A79" s="42" t="s">
        <v>12</v>
      </c>
      <c r="B79" s="41" t="s">
        <v>109</v>
      </c>
      <c r="C79" s="32">
        <f>C51+C32+C16+C7</f>
        <v>20</v>
      </c>
      <c r="D79" s="32"/>
      <c r="E79" s="32">
        <f t="shared" si="0"/>
        <v>0</v>
      </c>
    </row>
    <row r="80" spans="1:5" x14ac:dyDescent="0.3">
      <c r="A80" s="32"/>
      <c r="B80" s="51" t="s">
        <v>20</v>
      </c>
      <c r="C80" s="49">
        <f>C68+C74</f>
        <v>300</v>
      </c>
      <c r="D80" s="49">
        <f>D74+D68</f>
        <v>0</v>
      </c>
      <c r="E80" s="49">
        <f t="shared" si="0"/>
        <v>0</v>
      </c>
    </row>
    <row r="81" spans="1:5" x14ac:dyDescent="0.3">
      <c r="A81" s="4"/>
      <c r="B81" s="4"/>
      <c r="C81" s="4"/>
      <c r="D81" s="4"/>
      <c r="E81" s="4"/>
    </row>
    <row r="82" spans="1:5" x14ac:dyDescent="0.3">
      <c r="A82" s="7" t="s">
        <v>4</v>
      </c>
      <c r="B82" s="7" t="s">
        <v>131</v>
      </c>
      <c r="C82" s="30"/>
      <c r="D82" s="4"/>
      <c r="E82" s="4"/>
    </row>
    <row r="83" spans="1:5" x14ac:dyDescent="0.3">
      <c r="A83" s="6"/>
      <c r="B83" s="7"/>
      <c r="C83" s="30"/>
      <c r="D83" s="4"/>
      <c r="E83" s="4"/>
    </row>
    <row r="84" spans="1:5" ht="24.6" customHeight="1" x14ac:dyDescent="0.3">
      <c r="A84" s="62" t="s">
        <v>6</v>
      </c>
      <c r="B84" s="60" t="s">
        <v>134</v>
      </c>
      <c r="C84" s="63">
        <v>100</v>
      </c>
      <c r="D84" s="63"/>
      <c r="E84" s="63">
        <f>+D84/100*100</f>
        <v>0</v>
      </c>
    </row>
    <row r="85" spans="1:5" ht="39.6" x14ac:dyDescent="0.3">
      <c r="A85" s="62" t="s">
        <v>4</v>
      </c>
      <c r="B85" s="60" t="s">
        <v>120</v>
      </c>
      <c r="C85" s="63">
        <v>100</v>
      </c>
      <c r="D85" s="63"/>
      <c r="E85" s="63">
        <f>+D85/100*100</f>
        <v>0</v>
      </c>
    </row>
    <row r="86" spans="1:5" x14ac:dyDescent="0.3">
      <c r="A86" s="34"/>
      <c r="B86" s="58"/>
      <c r="C86" s="4"/>
      <c r="D86" s="4"/>
      <c r="E86" s="4"/>
    </row>
    <row r="87" spans="1:5" x14ac:dyDescent="0.3">
      <c r="A87" s="4"/>
      <c r="B87" s="7" t="s">
        <v>11</v>
      </c>
      <c r="C87" s="7">
        <f>+C84+C85</f>
        <v>200</v>
      </c>
      <c r="D87" s="4">
        <f>SUM(D84:D85)</f>
        <v>0</v>
      </c>
      <c r="E87" s="4">
        <f>D87/C87*100</f>
        <v>0</v>
      </c>
    </row>
    <row r="88" spans="1:5" x14ac:dyDescent="0.3">
      <c r="A88" s="4"/>
      <c r="B88" s="7"/>
      <c r="C88" s="7"/>
      <c r="D88" s="4"/>
      <c r="E88" s="4"/>
    </row>
    <row r="89" spans="1:5" x14ac:dyDescent="0.3">
      <c r="A89" s="64" t="s">
        <v>2</v>
      </c>
      <c r="B89" s="64" t="s">
        <v>10</v>
      </c>
      <c r="C89" s="65" t="s">
        <v>9</v>
      </c>
      <c r="D89" s="65" t="s">
        <v>8</v>
      </c>
      <c r="E89" s="65" t="s">
        <v>7</v>
      </c>
    </row>
    <row r="90" spans="1:5" ht="26.4" x14ac:dyDescent="0.3">
      <c r="A90" s="62" t="s">
        <v>6</v>
      </c>
      <c r="B90" s="60" t="s">
        <v>5</v>
      </c>
      <c r="C90" s="66">
        <v>100</v>
      </c>
      <c r="D90" s="66"/>
      <c r="E90" s="66">
        <f>+D90/C90*100</f>
        <v>0</v>
      </c>
    </row>
    <row r="91" spans="1:5" ht="26.4" x14ac:dyDescent="0.3">
      <c r="A91" s="62" t="s">
        <v>4</v>
      </c>
      <c r="B91" s="60" t="s">
        <v>130</v>
      </c>
      <c r="C91" s="67">
        <v>100</v>
      </c>
      <c r="D91" s="66"/>
      <c r="E91" s="66">
        <f t="shared" ref="E91:E92" si="1">+D91/C91*100</f>
        <v>0</v>
      </c>
    </row>
    <row r="92" spans="1:5" ht="39.6" x14ac:dyDescent="0.3">
      <c r="A92" s="62" t="s">
        <v>2</v>
      </c>
      <c r="B92" s="60" t="s">
        <v>129</v>
      </c>
      <c r="C92" s="67">
        <v>100</v>
      </c>
      <c r="D92" s="66"/>
      <c r="E92" s="66">
        <f t="shared" si="1"/>
        <v>0</v>
      </c>
    </row>
    <row r="93" spans="1:5" x14ac:dyDescent="0.3">
      <c r="A93" s="63"/>
      <c r="B93" s="64" t="s">
        <v>1</v>
      </c>
      <c r="C93" s="64">
        <f>+C90+C91+C92</f>
        <v>300</v>
      </c>
      <c r="D93" s="64">
        <f>SUM(D90:D92)</f>
        <v>0</v>
      </c>
      <c r="E93" s="64">
        <f>+D93/C93*100</f>
        <v>0</v>
      </c>
    </row>
    <row r="94" spans="1:5" x14ac:dyDescent="0.3">
      <c r="A94" s="4"/>
      <c r="B94" s="7"/>
      <c r="C94" s="7"/>
      <c r="D94" s="4"/>
      <c r="E94" s="4"/>
    </row>
    <row r="95" spans="1:5" x14ac:dyDescent="0.3">
      <c r="A95" s="37"/>
      <c r="B95" s="38" t="s">
        <v>0</v>
      </c>
      <c r="C95" s="38">
        <f>C80+C87+C93</f>
        <v>800</v>
      </c>
      <c r="D95" s="38">
        <f>D80+D87+D93</f>
        <v>0</v>
      </c>
      <c r="E95" s="38">
        <f>+D95/C95*100</f>
        <v>0</v>
      </c>
    </row>
    <row r="96" spans="1:5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61" t="s">
        <v>132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Központ_BESZ_CO</vt:lpstr>
      <vt:lpstr>Központ_HKSZ,VKSZ</vt:lpstr>
      <vt:lpstr>Központ_Treasury</vt:lpstr>
      <vt:lpstr>Központ_Ügyvezetés</vt:lpstr>
      <vt:lpstr>Központ_Vezetők_Beosztott</vt:lpstr>
      <vt:lpstr>Hálózat_Üzleti 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Czvikl Orsolya</dc:creator>
  <cp:lastModifiedBy>Tóth Andrea</cp:lastModifiedBy>
  <cp:lastPrinted>2022-07-21T07:49:16Z</cp:lastPrinted>
  <dcterms:created xsi:type="dcterms:W3CDTF">2022-07-18T10:52:11Z</dcterms:created>
  <dcterms:modified xsi:type="dcterms:W3CDTF">2024-06-28T06:32:08Z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1ae25613-f127-439f-872c-e18a5f7a1a60</vt:lpwstr>
  </property>
  <property fmtid="{D5CDD505-2E9C-101B-9397-08002B2CF9AE}" pid="8" name="MSIP_Label_9b3dd1d4-a093-4e65-a7d6-cc8271fc7d93_ContentBits">
    <vt:lpwstr>0</vt:lpwstr>
  </property>
</Properties>
</file>